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E00D" lockStructure="1"/>
  <bookViews>
    <workbookView xWindow="600" yWindow="210" windowWidth="11100" windowHeight="6345"/>
  </bookViews>
  <sheets>
    <sheet name="imposte" sheetId="2" r:id="rId1"/>
  </sheets>
  <definedNames>
    <definedName name="_xlnm.Print_Area" localSheetId="0">imposte!$A$1:$F$59</definedName>
  </definedNames>
  <calcPr calcId="145621"/>
</workbook>
</file>

<file path=xl/calcChain.xml><?xml version="1.0" encoding="utf-8"?>
<calcChain xmlns="http://schemas.openxmlformats.org/spreadsheetml/2006/main">
  <c r="B26" i="2" l="1"/>
  <c r="D26" i="2" s="1"/>
  <c r="B27" i="2"/>
  <c r="D27" i="2" s="1"/>
  <c r="D24" i="2" l="1"/>
  <c r="B25" i="2" l="1"/>
  <c r="D25" i="2" s="1"/>
  <c r="D44" i="2" l="1"/>
  <c r="C44" i="2"/>
  <c r="A43" i="2"/>
  <c r="A42" i="2"/>
  <c r="A41" i="2"/>
  <c r="B44" i="2"/>
  <c r="E34" i="2"/>
  <c r="C49" i="2" l="1"/>
  <c r="C50" i="2" l="1"/>
  <c r="D50" i="2"/>
  <c r="B50" i="2"/>
  <c r="F33" i="2"/>
  <c r="B16" i="2"/>
  <c r="B39" i="2"/>
  <c r="F30" i="2"/>
  <c r="F29" i="2"/>
  <c r="C48" i="2"/>
  <c r="C47" i="2"/>
  <c r="C46" i="2"/>
  <c r="C45" i="2"/>
  <c r="C43" i="2"/>
  <c r="C42" i="2"/>
  <c r="C41" i="2"/>
  <c r="D49" i="2"/>
  <c r="D48" i="2"/>
  <c r="D47" i="2"/>
  <c r="D46" i="2"/>
  <c r="D45" i="2"/>
  <c r="D43" i="2"/>
  <c r="D42" i="2"/>
  <c r="D41" i="2"/>
  <c r="B52" i="2"/>
  <c r="C52" i="2"/>
  <c r="B51" i="2"/>
  <c r="C51" i="2" s="1"/>
  <c r="B49" i="2"/>
  <c r="B48" i="2"/>
  <c r="B47" i="2"/>
  <c r="B46" i="2"/>
  <c r="B45" i="2"/>
  <c r="A23" i="2"/>
  <c r="F31" i="2"/>
  <c r="F28" i="2"/>
  <c r="F18" i="2"/>
  <c r="C55" i="2"/>
  <c r="F19" i="2"/>
  <c r="F32" i="2"/>
  <c r="B42" i="2" l="1"/>
  <c r="B43" i="2"/>
  <c r="B58" i="2"/>
  <c r="C39" i="2"/>
  <c r="C53" i="2" s="1"/>
  <c r="C56" i="2" s="1"/>
  <c r="D56" i="2" s="1"/>
  <c r="F27" i="2" l="1"/>
  <c r="D34" i="2"/>
  <c r="F26" i="2"/>
  <c r="F25" i="2"/>
  <c r="B41" i="2"/>
  <c r="B53" i="2" s="1"/>
  <c r="B56" i="2" s="1"/>
  <c r="F34" i="2" l="1"/>
  <c r="B59" i="2"/>
</calcChain>
</file>

<file path=xl/comments1.xml><?xml version="1.0" encoding="utf-8"?>
<comments xmlns="http://schemas.openxmlformats.org/spreadsheetml/2006/main">
  <authors>
    <author>Nicoletta Mazzagardi</author>
    <author>-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 xml:space="preserve">Attenzione: aggiornare con evenutali variazioni delle aliquote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1">
      <text>
        <r>
          <rPr>
            <b/>
            <sz val="8"/>
            <color indexed="81"/>
            <rFont val="Tahoma"/>
            <family val="2"/>
          </rPr>
          <t xml:space="preserve">scrivere "SOGGETTO IVA" se ne sussistono i requisiti altrimenti scrivere " ESENTE""
</t>
        </r>
      </text>
    </comment>
  </commentList>
</comments>
</file>

<file path=xl/sharedStrings.xml><?xml version="1.0" encoding="utf-8"?>
<sst xmlns="http://schemas.openxmlformats.org/spreadsheetml/2006/main" count="91" uniqueCount="86">
  <si>
    <t xml:space="preserve">Esecuzione      n. </t>
  </si>
  <si>
    <t>Data asta di aggiudicazione</t>
  </si>
  <si>
    <t>codice 104T</t>
  </si>
  <si>
    <t>codice 649T</t>
  </si>
  <si>
    <t>codice 737T</t>
  </si>
  <si>
    <t>codice 456T</t>
  </si>
  <si>
    <t>tributo speciale fisso</t>
  </si>
  <si>
    <t>Valore di aggiudicazione</t>
  </si>
  <si>
    <t>Prezzo base d'asta:</t>
  </si>
  <si>
    <t>A CARICO DELL'AGGIUDICATARIO</t>
  </si>
  <si>
    <t>SIMULAZIONE SALDO PREZZO E ONERI FISCALI</t>
  </si>
  <si>
    <t>Verifica con imposte liquidate dall'Agenzia</t>
  </si>
  <si>
    <t>Codici F23</t>
  </si>
  <si>
    <t>Somme da versare</t>
  </si>
  <si>
    <t>Imposte applicabili</t>
  </si>
  <si>
    <t>Scostamenti</t>
  </si>
  <si>
    <t>Cauzione 10%</t>
  </si>
  <si>
    <t>Maggiore versamento effettuato</t>
  </si>
  <si>
    <t xml:space="preserve">se normale </t>
  </si>
  <si>
    <t>se fondiario</t>
  </si>
  <si>
    <t>prezzo</t>
  </si>
  <si>
    <t xml:space="preserve">Scadenza saldo </t>
  </si>
  <si>
    <t>gg/mm/aa</t>
  </si>
  <si>
    <t>SOMME DA VERSARE A SALDO PREZZO</t>
  </si>
  <si>
    <t xml:space="preserve"> Valore di aggiudicazione </t>
  </si>
  <si>
    <t>(--)Cauzione 10%</t>
  </si>
  <si>
    <t>IMPORTO VERSATO</t>
  </si>
  <si>
    <t>TOTALE DA VERSARE A SALDO PREZZO</t>
  </si>
  <si>
    <t>IMPORTO ANCORA DA VERSARE</t>
  </si>
  <si>
    <t xml:space="preserve"> SPESE A CARICO DELL'AGGIUDICATARIO</t>
  </si>
  <si>
    <t>effettivi</t>
  </si>
  <si>
    <t>stimate</t>
  </si>
  <si>
    <t xml:space="preserve">C/O </t>
  </si>
  <si>
    <t xml:space="preserve">Lotto n.  </t>
  </si>
  <si>
    <t>Valori bollati DT</t>
  </si>
  <si>
    <t>SALDO DA VERSARE</t>
  </si>
  <si>
    <t xml:space="preserve">DEFINITIVO </t>
  </si>
  <si>
    <t>Bollo reg. DT Ag. Entrate</t>
  </si>
  <si>
    <t>codice 778T</t>
  </si>
  <si>
    <t xml:space="preserve">Reg.DT Ag.Terr. bollo </t>
  </si>
  <si>
    <t xml:space="preserve">Reg.DT Ag.Terr. Ipotec. </t>
  </si>
  <si>
    <t>Trarscrizione Annotamenti (a carico procedura)</t>
  </si>
  <si>
    <t>Residuo NETTO</t>
  </si>
  <si>
    <t>Ulteriori versamenti effettuati</t>
  </si>
  <si>
    <t>(OFFERTA CAUZIONATA od ALTRO)</t>
  </si>
  <si>
    <t>(compilare solo parti in giallo)</t>
  </si>
  <si>
    <t>Valore AGGIUDICAZIONE</t>
  </si>
  <si>
    <t>TOTALE VERSATO</t>
  </si>
  <si>
    <t>Trascrizione Cons e Volt.</t>
  </si>
  <si>
    <t>di cui Saldo Prezzo</t>
  </si>
  <si>
    <t>di cui Fondo Spese</t>
  </si>
  <si>
    <t xml:space="preserve"> </t>
  </si>
  <si>
    <t xml:space="preserve">I.V.A. </t>
  </si>
  <si>
    <t xml:space="preserve">I.V.A.  </t>
  </si>
  <si>
    <t>BENE STRUMENTALE</t>
  </si>
  <si>
    <t>198/2010</t>
  </si>
  <si>
    <t>SIMULAZIONE BAITA</t>
  </si>
  <si>
    <t>Soggetto</t>
  </si>
  <si>
    <t>IVA</t>
  </si>
  <si>
    <t>Cessione</t>
  </si>
  <si>
    <t>ex art. 10,</t>
  </si>
  <si>
    <t>comma 1,</t>
  </si>
  <si>
    <t>n. 8-ter ,</t>
  </si>
  <si>
    <t>DPR n.</t>
  </si>
  <si>
    <t>633 del 1972</t>
  </si>
  <si>
    <t>VENDUTO DA privato = ESENTE</t>
  </si>
  <si>
    <t>VENDUTO DA imp. = SOGGETTO IVA</t>
  </si>
  <si>
    <r>
      <rPr>
        <b/>
        <sz val="10"/>
        <rFont val="Arial"/>
        <family val="2"/>
      </rPr>
      <t>10% o 22%</t>
    </r>
    <r>
      <rPr>
        <sz val="10"/>
        <rFont val="Arial"/>
      </rPr>
      <t xml:space="preserve">  = reg. 200  + ipo. 3% +  cat. 1%</t>
    </r>
  </si>
  <si>
    <r>
      <t>e</t>
    </r>
    <r>
      <rPr>
        <b/>
        <sz val="10"/>
        <rFont val="Arial"/>
        <family val="2"/>
      </rPr>
      <t>sente</t>
    </r>
    <r>
      <rPr>
        <sz val="10"/>
        <rFont val="Arial"/>
      </rPr>
      <t xml:space="preserve"> = reg. 200  + ipo. 2% + cat. 1%  </t>
    </r>
  </si>
  <si>
    <t>Il menzionato principio di alternatività IVA/Registro trova, invece, applicazione</t>
  </si>
  <si>
    <t>per le cessioni di immobili strumentali di cui all’articolo 10, comma 1, n. 8-ter,</t>
  </si>
  <si>
    <t>del DPR n. 633 del 1972.</t>
  </si>
  <si>
    <t>Ciò comporta che l’imposta di registro, sia nel caso in cui le cessioni siano</t>
  </si>
  <si>
    <t>imponibili IVA, sia se esenti IVA, è dovuta nella misura fissa di 200 euro.</t>
  </si>
  <si>
    <t>La circostanza che la cessione dell’immobile strumentale sia soggetta ad imposta</t>
  </si>
  <si>
    <t>di registro in misura fissa pone tali atti al di fuori del perimetro applicativo</t>
  </si>
  <si>
    <t>dell’articolo 1 della Tariffa, Parte prima, allegata al TUR, e di conseguenza delle</t>
  </si>
  <si>
    <t>modifiche apportate a detta disposizione dall’articolo 10 del decreto in</t>
  </si>
  <si>
    <t>commento.</t>
  </si>
  <si>
    <t>In particolar modo, non si applicano a tali cessioni, le imposte ipotecaria e</t>
  </si>
  <si>
    <t>catastale nella misura fissa di 50 euro ciascuna, atteso che, ai sensi di quanto</t>
  </si>
  <si>
    <t>previsto dal comma 3 dell’articolo 10 del decreto, detto trattamento fiscale trova</t>
  </si>
  <si>
    <t>applicazione per gli atti di trasferimento assoggettati all’imposta di registro di cui</t>
  </si>
  <si>
    <t>all’articolo 1 della Tariffa, parte prima, allegata al TUR.</t>
  </si>
  <si>
    <t xml:space="preserve">Per gli atti aventi ad oggetto immobili strumentali, soggetti ad IVA, si applica,
pertanto, il trattamento fiscale previsto dagli articoli 10 e 1-bis della Tariffa
allegata al TUIC, ovvero l’imposta catastale nella misura dell’1% e l’imposta
ipotecaria nella misura del 3%. Restano, inoltre, dovuti l’imposta di bollo, le
tasse ipotecarie e i tributi speciali catastali.
Si riporta di seguito una Tabella che sintetizza la tassazione applicabile ai
trasferimenti di fabbricati strumentali sulla base della normativa in vigore fino al
31 dicembre 2013 e di quella applicabile a partire dal 1° gennaio 2014.
</t>
  </si>
  <si>
    <t>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</si>
</sst>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_-[$€-2]\ * #,##0.00_-;\-[$€-2]\ * #,##0.00_-;_-[$€-2]\ * &quot;-&quot;??_-;_-@_-"/>
    <numFmt numFmtId="166" formatCode="_-* #,##0_-;\-* #,##0_-;_-* &quot;-&quot;??_-;_-@_-"/>
    <numFmt numFmtId="167" formatCode="_-[$€-410]\ * #,##0.00_-;\-[$€-410]\ * #,##0.00_-;_-[$€-410]\ * &quot;-&quot;??_-;_-@_-"/>
  </numFmts>
  <fonts count="26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2"/>
      <name val="Arial Black"/>
      <family val="2"/>
    </font>
    <font>
      <b/>
      <i/>
      <sz val="12"/>
      <color indexed="10"/>
      <name val="Arial"/>
      <family val="2"/>
    </font>
    <font>
      <sz val="11"/>
      <color indexed="22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i/>
      <u/>
      <sz val="11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165" fontId="0" fillId="0" borderId="0" xfId="1" applyNumberFormat="1" applyFont="1" applyBorder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Alignment="1">
      <alignment horizontal="left"/>
    </xf>
    <xf numFmtId="43" fontId="0" fillId="0" borderId="0" xfId="1" applyFont="1" applyBorder="1"/>
    <xf numFmtId="165" fontId="6" fillId="0" borderId="0" xfId="1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65" fontId="0" fillId="0" borderId="4" xfId="1" applyNumberFormat="1" applyFont="1" applyBorder="1"/>
    <xf numFmtId="43" fontId="0" fillId="0" borderId="4" xfId="1" applyFont="1" applyBorder="1"/>
    <xf numFmtId="165" fontId="6" fillId="0" borderId="4" xfId="1" applyNumberFormat="1" applyFont="1" applyBorder="1"/>
    <xf numFmtId="0" fontId="0" fillId="0" borderId="5" xfId="0" applyBorder="1"/>
    <xf numFmtId="43" fontId="0" fillId="0" borderId="6" xfId="1" applyFont="1" applyBorder="1"/>
    <xf numFmtId="0" fontId="6" fillId="0" borderId="7" xfId="0" applyFont="1" applyBorder="1"/>
    <xf numFmtId="43" fontId="0" fillId="0" borderId="6" xfId="1" applyNumberFormat="1" applyFont="1" applyBorder="1"/>
    <xf numFmtId="0" fontId="0" fillId="0" borderId="8" xfId="0" applyBorder="1"/>
    <xf numFmtId="8" fontId="0" fillId="0" borderId="0" xfId="0" applyNumberFormat="1"/>
    <xf numFmtId="0" fontId="10" fillId="0" borderId="0" xfId="0" applyFont="1"/>
    <xf numFmtId="43" fontId="11" fillId="0" borderId="0" xfId="1" applyNumberFormat="1" applyFont="1"/>
    <xf numFmtId="43" fontId="11" fillId="0" borderId="0" xfId="1" applyFont="1"/>
    <xf numFmtId="0" fontId="11" fillId="0" borderId="0" xfId="0" applyFont="1"/>
    <xf numFmtId="0" fontId="4" fillId="0" borderId="0" xfId="0" applyFont="1" applyFill="1"/>
    <xf numFmtId="43" fontId="3" fillId="0" borderId="0" xfId="1" applyFont="1"/>
    <xf numFmtId="43" fontId="3" fillId="0" borderId="0" xfId="1" applyNumberFormat="1" applyFont="1"/>
    <xf numFmtId="0" fontId="13" fillId="0" borderId="0" xfId="0" applyFont="1" applyAlignment="1">
      <alignment horizontal="center"/>
    </xf>
    <xf numFmtId="0" fontId="15" fillId="0" borderId="0" xfId="0" applyFont="1" applyFill="1"/>
    <xf numFmtId="43" fontId="15" fillId="0" borderId="0" xfId="1" applyNumberFormat="1" applyFont="1" applyFill="1"/>
    <xf numFmtId="0" fontId="12" fillId="0" borderId="0" xfId="0" applyFont="1" applyAlignment="1">
      <alignment horizontal="left"/>
    </xf>
    <xf numFmtId="165" fontId="11" fillId="2" borderId="0" xfId="1" applyNumberFormat="1" applyFont="1" applyFill="1"/>
    <xf numFmtId="43" fontId="11" fillId="0" borderId="0" xfId="1" applyFont="1" applyAlignment="1">
      <alignment horizontal="right"/>
    </xf>
    <xf numFmtId="165" fontId="11" fillId="0" borderId="0" xfId="0" applyNumberFormat="1" applyFont="1"/>
    <xf numFmtId="165" fontId="11" fillId="0" borderId="0" xfId="1" applyNumberFormat="1" applyFont="1" applyFill="1"/>
    <xf numFmtId="43" fontId="10" fillId="0" borderId="0" xfId="1" applyFont="1" applyAlignment="1">
      <alignment horizontal="right"/>
    </xf>
    <xf numFmtId="14" fontId="10" fillId="0" borderId="0" xfId="1" applyNumberFormat="1" applyFont="1"/>
    <xf numFmtId="165" fontId="11" fillId="0" borderId="0" xfId="1" applyNumberFormat="1" applyFont="1"/>
    <xf numFmtId="165" fontId="11" fillId="0" borderId="0" xfId="1" applyNumberFormat="1" applyFont="1" applyBorder="1"/>
    <xf numFmtId="165" fontId="10" fillId="0" borderId="0" xfId="0" applyNumberFormat="1" applyFont="1"/>
    <xf numFmtId="165" fontId="11" fillId="0" borderId="0" xfId="1" applyNumberFormat="1" applyFont="1" applyAlignment="1">
      <alignment horizontal="right"/>
    </xf>
    <xf numFmtId="43" fontId="11" fillId="0" borderId="0" xfId="1" applyFont="1" applyFill="1" applyAlignment="1">
      <alignment horizontal="left"/>
    </xf>
    <xf numFmtId="0" fontId="11" fillId="0" borderId="9" xfId="0" applyFont="1" applyBorder="1"/>
    <xf numFmtId="165" fontId="11" fillId="0" borderId="10" xfId="1" applyNumberFormat="1" applyFont="1" applyBorder="1"/>
    <xf numFmtId="43" fontId="11" fillId="0" borderId="10" xfId="1" applyFont="1" applyBorder="1"/>
    <xf numFmtId="0" fontId="11" fillId="0" borderId="10" xfId="0" applyFont="1" applyBorder="1"/>
    <xf numFmtId="0" fontId="11" fillId="0" borderId="11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165" fontId="11" fillId="0" borderId="2" xfId="1" applyNumberFormat="1" applyFont="1" applyBorder="1"/>
    <xf numFmtId="0" fontId="11" fillId="0" borderId="0" xfId="0" applyFont="1" applyBorder="1"/>
    <xf numFmtId="43" fontId="11" fillId="0" borderId="0" xfId="1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0" xfId="0" applyFont="1" applyBorder="1" applyAlignment="1">
      <alignment horizontal="center"/>
    </xf>
    <xf numFmtId="165" fontId="11" fillId="0" borderId="1" xfId="0" applyNumberFormat="1" applyFont="1" applyBorder="1"/>
    <xf numFmtId="165" fontId="11" fillId="0" borderId="12" xfId="1" applyNumberFormat="1" applyFont="1" applyBorder="1"/>
    <xf numFmtId="165" fontId="11" fillId="0" borderId="13" xfId="1" applyNumberFormat="1" applyFont="1" applyBorder="1"/>
    <xf numFmtId="165" fontId="10" fillId="0" borderId="0" xfId="1" applyNumberFormat="1" applyFont="1" applyBorder="1"/>
    <xf numFmtId="0" fontId="11" fillId="0" borderId="0" xfId="0" applyFont="1" applyBorder="1" applyAlignment="1">
      <alignment wrapText="1"/>
    </xf>
    <xf numFmtId="165" fontId="10" fillId="3" borderId="14" xfId="1" applyNumberFormat="1" applyFont="1" applyFill="1" applyBorder="1" applyAlignment="1">
      <alignment horizontal="center"/>
    </xf>
    <xf numFmtId="0" fontId="22" fillId="0" borderId="0" xfId="0" applyFont="1"/>
    <xf numFmtId="44" fontId="6" fillId="0" borderId="15" xfId="0" applyNumberFormat="1" applyFont="1" applyBorder="1"/>
    <xf numFmtId="0" fontId="22" fillId="0" borderId="16" xfId="0" applyFont="1" applyBorder="1"/>
    <xf numFmtId="0" fontId="0" fillId="0" borderId="14" xfId="0" applyBorder="1"/>
    <xf numFmtId="0" fontId="6" fillId="0" borderId="14" xfId="0" applyFont="1" applyBorder="1"/>
    <xf numFmtId="43" fontId="0" fillId="0" borderId="17" xfId="1" applyFont="1" applyBorder="1"/>
    <xf numFmtId="0" fontId="5" fillId="0" borderId="7" xfId="0" applyFont="1" applyBorder="1"/>
    <xf numFmtId="0" fontId="16" fillId="0" borderId="7" xfId="0" applyFont="1" applyBorder="1"/>
    <xf numFmtId="44" fontId="16" fillId="0" borderId="0" xfId="0" applyNumberFormat="1" applyFont="1" applyBorder="1"/>
    <xf numFmtId="43" fontId="0" fillId="0" borderId="18" xfId="1" applyFont="1" applyBorder="1"/>
    <xf numFmtId="43" fontId="0" fillId="0" borderId="19" xfId="1" applyFont="1" applyFill="1" applyBorder="1"/>
    <xf numFmtId="0" fontId="0" fillId="0" borderId="19" xfId="0" applyBorder="1"/>
    <xf numFmtId="0" fontId="22" fillId="0" borderId="20" xfId="0" applyFont="1" applyBorder="1"/>
    <xf numFmtId="0" fontId="17" fillId="0" borderId="0" xfId="0" applyFont="1" applyFill="1"/>
    <xf numFmtId="0" fontId="10" fillId="3" borderId="0" xfId="0" applyFont="1" applyFill="1"/>
    <xf numFmtId="0" fontId="14" fillId="3" borderId="0" xfId="0" applyFont="1" applyFill="1" applyAlignment="1">
      <alignment horizontal="center"/>
    </xf>
    <xf numFmtId="43" fontId="3" fillId="3" borderId="0" xfId="1" applyFont="1" applyFill="1"/>
    <xf numFmtId="0" fontId="3" fillId="3" borderId="0" xfId="0" applyFont="1" applyFill="1"/>
    <xf numFmtId="0" fontId="18" fillId="0" borderId="0" xfId="0" applyFont="1" applyAlignment="1">
      <alignment horizontal="left"/>
    </xf>
    <xf numFmtId="165" fontId="10" fillId="2" borderId="0" xfId="1" applyNumberFormat="1" applyFont="1" applyFill="1"/>
    <xf numFmtId="165" fontId="10" fillId="0" borderId="0" xfId="1" applyNumberFormat="1" applyFont="1" applyFill="1"/>
    <xf numFmtId="0" fontId="18" fillId="0" borderId="0" xfId="0" applyFont="1"/>
    <xf numFmtId="165" fontId="10" fillId="3" borderId="0" xfId="1" applyNumberFormat="1" applyFont="1" applyFill="1"/>
    <xf numFmtId="0" fontId="10" fillId="0" borderId="0" xfId="0" quotePrefix="1" applyFont="1"/>
    <xf numFmtId="43" fontId="18" fillId="0" borderId="9" xfId="1" applyFont="1" applyFill="1" applyBorder="1" applyAlignment="1">
      <alignment horizontal="left" vertical="center"/>
    </xf>
    <xf numFmtId="43" fontId="18" fillId="0" borderId="3" xfId="1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0" fillId="0" borderId="9" xfId="0" applyFont="1" applyBorder="1"/>
    <xf numFmtId="0" fontId="12" fillId="0" borderId="11" xfId="0" applyFont="1" applyBorder="1" applyAlignment="1">
      <alignment horizontal="center"/>
    </xf>
    <xf numFmtId="43" fontId="12" fillId="0" borderId="3" xfId="1" applyFont="1" applyFill="1" applyBorder="1" applyAlignment="1">
      <alignment horizontal="left"/>
    </xf>
    <xf numFmtId="14" fontId="10" fillId="2" borderId="5" xfId="1" quotePrefix="1" applyNumberFormat="1" applyFont="1" applyFill="1" applyBorder="1" applyAlignment="1">
      <alignment horizontal="right"/>
    </xf>
    <xf numFmtId="165" fontId="11" fillId="0" borderId="21" xfId="1" applyNumberFormat="1" applyFont="1" applyFill="1" applyBorder="1"/>
    <xf numFmtId="165" fontId="10" fillId="0" borderId="2" xfId="1" applyNumberFormat="1" applyFont="1" applyFill="1" applyBorder="1"/>
    <xf numFmtId="165" fontId="0" fillId="0" borderId="19" xfId="0" applyNumberFormat="1" applyBorder="1"/>
    <xf numFmtId="43" fontId="0" fillId="0" borderId="14" xfId="1" applyNumberFormat="1" applyFont="1" applyBorder="1"/>
    <xf numFmtId="43" fontId="0" fillId="0" borderId="14" xfId="1" applyFont="1" applyBorder="1"/>
    <xf numFmtId="0" fontId="11" fillId="0" borderId="14" xfId="0" applyFont="1" applyBorder="1" applyAlignment="1">
      <alignment horizontal="center"/>
    </xf>
    <xf numFmtId="0" fontId="5" fillId="0" borderId="14" xfId="0" applyFont="1" applyBorder="1"/>
    <xf numFmtId="44" fontId="0" fillId="0" borderId="14" xfId="1" applyNumberFormat="1" applyFont="1" applyBorder="1"/>
    <xf numFmtId="165" fontId="0" fillId="0" borderId="14" xfId="0" applyNumberFormat="1" applyBorder="1"/>
    <xf numFmtId="0" fontId="11" fillId="0" borderId="14" xfId="0" applyFont="1" applyBorder="1"/>
    <xf numFmtId="165" fontId="11" fillId="0" borderId="14" xfId="0" applyNumberFormat="1" applyFont="1" applyBorder="1" applyAlignment="1">
      <alignment horizontal="center"/>
    </xf>
    <xf numFmtId="0" fontId="11" fillId="0" borderId="14" xfId="0" applyFont="1" applyBorder="1" applyAlignment="1">
      <alignment wrapText="1"/>
    </xf>
    <xf numFmtId="44" fontId="0" fillId="0" borderId="14" xfId="0" applyNumberFormat="1" applyBorder="1"/>
    <xf numFmtId="14" fontId="4" fillId="0" borderId="19" xfId="0" applyNumberFormat="1" applyFont="1" applyBorder="1"/>
    <xf numFmtId="0" fontId="6" fillId="0" borderId="19" xfId="0" applyFont="1" applyBorder="1"/>
    <xf numFmtId="167" fontId="11" fillId="2" borderId="0" xfId="2" applyNumberFormat="1" applyFont="1" applyFill="1" applyBorder="1"/>
    <xf numFmtId="167" fontId="11" fillId="2" borderId="12" xfId="2" applyNumberFormat="1" applyFont="1" applyFill="1" applyBorder="1"/>
    <xf numFmtId="43" fontId="21" fillId="0" borderId="22" xfId="1" applyFont="1" applyBorder="1"/>
    <xf numFmtId="165" fontId="21" fillId="0" borderId="22" xfId="0" applyNumberFormat="1" applyFont="1" applyBorder="1"/>
    <xf numFmtId="44" fontId="21" fillId="0" borderId="22" xfId="0" applyNumberFormat="1" applyFont="1" applyBorder="1"/>
    <xf numFmtId="0" fontId="23" fillId="0" borderId="8" xfId="0" applyFont="1" applyBorder="1"/>
    <xf numFmtId="43" fontId="12" fillId="0" borderId="22" xfId="1" applyFont="1" applyFill="1" applyBorder="1" applyAlignment="1">
      <alignment horizontal="center"/>
    </xf>
    <xf numFmtId="44" fontId="21" fillId="0" borderId="0" xfId="0" applyNumberFormat="1" applyFont="1" applyBorder="1"/>
    <xf numFmtId="8" fontId="20" fillId="0" borderId="14" xfId="0" applyNumberFormat="1" applyFont="1" applyBorder="1" applyAlignment="1">
      <alignment horizontal="right"/>
    </xf>
    <xf numFmtId="0" fontId="3" fillId="0" borderId="14" xfId="0" applyFont="1" applyBorder="1"/>
    <xf numFmtId="0" fontId="20" fillId="0" borderId="14" xfId="0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43" fontId="20" fillId="0" borderId="14" xfId="0" applyNumberFormat="1" applyFont="1" applyBorder="1" applyAlignment="1">
      <alignment horizontal="right"/>
    </xf>
    <xf numFmtId="44" fontId="20" fillId="0" borderId="14" xfId="0" applyNumberFormat="1" applyFont="1" applyBorder="1" applyAlignment="1">
      <alignment horizontal="right"/>
    </xf>
    <xf numFmtId="49" fontId="4" fillId="3" borderId="23" xfId="1" applyNumberFormat="1" applyFont="1" applyFill="1" applyBorder="1" applyAlignment="1">
      <alignment horizontal="left"/>
    </xf>
    <xf numFmtId="166" fontId="3" fillId="3" borderId="0" xfId="1" applyNumberFormat="1" applyFont="1" applyFill="1"/>
    <xf numFmtId="44" fontId="6" fillId="0" borderId="19" xfId="0" applyNumberFormat="1" applyFont="1" applyBorder="1"/>
    <xf numFmtId="44" fontId="0" fillId="3" borderId="0" xfId="0" applyNumberFormat="1" applyFill="1" applyBorder="1"/>
    <xf numFmtId="44" fontId="24" fillId="3" borderId="22" xfId="0" applyNumberFormat="1" applyFont="1" applyFill="1" applyBorder="1"/>
    <xf numFmtId="0" fontId="6" fillId="0" borderId="14" xfId="0" applyFont="1" applyFill="1" applyBorder="1" applyAlignment="1"/>
    <xf numFmtId="165" fontId="0" fillId="0" borderId="1" xfId="0" applyNumberFormat="1" applyBorder="1"/>
    <xf numFmtId="165" fontId="21" fillId="0" borderId="14" xfId="0" applyNumberFormat="1" applyFont="1" applyBorder="1"/>
    <xf numFmtId="43" fontId="11" fillId="0" borderId="14" xfId="1" applyFont="1" applyBorder="1"/>
    <xf numFmtId="165" fontId="0" fillId="0" borderId="14" xfId="1" applyNumberFormat="1" applyFont="1" applyBorder="1"/>
    <xf numFmtId="0" fontId="4" fillId="0" borderId="0" xfId="0" applyFont="1"/>
    <xf numFmtId="0" fontId="19" fillId="0" borderId="4" xfId="0" applyFont="1" applyBorder="1" applyAlignment="1">
      <alignment horizontal="left" vertical="center"/>
    </xf>
    <xf numFmtId="14" fontId="11" fillId="0" borderId="5" xfId="0" applyNumberFormat="1" applyFont="1" applyBorder="1"/>
    <xf numFmtId="0" fontId="25" fillId="0" borderId="10" xfId="0" applyFont="1" applyBorder="1" applyAlignment="1">
      <alignment horizontal="left" vertical="center"/>
    </xf>
    <xf numFmtId="14" fontId="10" fillId="0" borderId="11" xfId="0" applyNumberFormat="1" applyFont="1" applyBorder="1"/>
    <xf numFmtId="0" fontId="1" fillId="3" borderId="0" xfId="0" applyFont="1" applyFill="1"/>
    <xf numFmtId="0" fontId="1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82</xdr:row>
      <xdr:rowOff>0</xdr:rowOff>
    </xdr:from>
    <xdr:to>
      <xdr:col>9</xdr:col>
      <xdr:colOff>467590</xdr:colOff>
      <xdr:row>90</xdr:row>
      <xdr:rowOff>116898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7295" y="15326591"/>
          <a:ext cx="5619750" cy="385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abSelected="1" view="pageBreakPreview" topLeftCell="A7" zoomScale="110" zoomScaleNormal="100" zoomScaleSheetLayoutView="110" workbookViewId="0">
      <selection activeCell="H23" sqref="H23"/>
    </sheetView>
  </sheetViews>
  <sheetFormatPr defaultRowHeight="12.75" x14ac:dyDescent="0.2"/>
  <cols>
    <col min="1" max="1" width="42.7109375" customWidth="1"/>
    <col min="2" max="2" width="23.85546875" bestFit="1" customWidth="1"/>
    <col min="3" max="3" width="14" customWidth="1"/>
    <col min="4" max="4" width="19.140625" customWidth="1"/>
    <col min="5" max="5" width="14" customWidth="1"/>
    <col min="6" max="6" width="16.28515625" customWidth="1"/>
    <col min="7" max="7" width="9.7109375" customWidth="1"/>
  </cols>
  <sheetData>
    <row r="1" spans="1:6" ht="15.75" x14ac:dyDescent="0.25">
      <c r="A1" s="24" t="s">
        <v>0</v>
      </c>
      <c r="B1" s="124" t="s">
        <v>55</v>
      </c>
      <c r="C1" s="25"/>
      <c r="D1" s="1" t="s">
        <v>51</v>
      </c>
      <c r="E1" s="134" t="s">
        <v>54</v>
      </c>
      <c r="F1" s="1"/>
    </row>
    <row r="2" spans="1:6" ht="19.5" x14ac:dyDescent="0.4">
      <c r="A2" s="1"/>
      <c r="B2" s="26"/>
      <c r="C2" s="25"/>
      <c r="D2" s="25"/>
      <c r="E2" s="27" t="s">
        <v>65</v>
      </c>
      <c r="F2" s="1"/>
    </row>
    <row r="3" spans="1:6" ht="15.75" x14ac:dyDescent="0.25">
      <c r="A3" s="5" t="s">
        <v>33</v>
      </c>
      <c r="B3" s="125" t="s">
        <v>56</v>
      </c>
      <c r="C3" s="25"/>
      <c r="D3" s="79"/>
      <c r="E3" s="78" t="s">
        <v>45</v>
      </c>
      <c r="F3" s="80"/>
    </row>
    <row r="4" spans="1:6" s="4" customFormat="1" ht="18" x14ac:dyDescent="0.25">
      <c r="A4" s="142" t="s">
        <v>10</v>
      </c>
      <c r="B4" s="142"/>
      <c r="C4" s="142"/>
      <c r="D4" s="142"/>
      <c r="E4" s="142"/>
      <c r="F4" s="23"/>
    </row>
    <row r="5" spans="1:6" ht="14.25" x14ac:dyDescent="0.2">
      <c r="A5" s="143" t="s">
        <v>9</v>
      </c>
      <c r="B5" s="143"/>
      <c r="C5" s="143"/>
      <c r="D5" s="143"/>
      <c r="E5" s="143"/>
      <c r="F5" s="23"/>
    </row>
    <row r="6" spans="1:6" ht="19.5" x14ac:dyDescent="0.4">
      <c r="A6" s="20" t="s">
        <v>32</v>
      </c>
      <c r="B6" s="77" t="s">
        <v>51</v>
      </c>
      <c r="C6" s="20"/>
      <c r="D6" s="20"/>
      <c r="E6" s="27" t="s">
        <v>66</v>
      </c>
      <c r="F6" s="20"/>
    </row>
    <row r="7" spans="1:6" ht="14.25" x14ac:dyDescent="0.2">
      <c r="A7" s="28"/>
      <c r="B7" s="29"/>
      <c r="C7" s="22"/>
      <c r="D7" s="22"/>
      <c r="E7" s="23"/>
      <c r="F7" s="23"/>
    </row>
    <row r="8" spans="1:6" ht="14.25" x14ac:dyDescent="0.2">
      <c r="A8" s="30" t="s">
        <v>8</v>
      </c>
      <c r="B8" s="31">
        <v>160000</v>
      </c>
      <c r="C8" s="22"/>
      <c r="D8" s="22"/>
      <c r="E8" s="23"/>
      <c r="F8" s="34"/>
    </row>
    <row r="9" spans="1:6" ht="14.25" x14ac:dyDescent="0.2">
      <c r="A9" s="23"/>
      <c r="B9" s="21"/>
      <c r="C9" s="22"/>
      <c r="D9" s="22"/>
      <c r="E9" s="23"/>
      <c r="F9" s="23"/>
    </row>
    <row r="10" spans="1:6" ht="15" x14ac:dyDescent="0.25">
      <c r="A10" s="81" t="s">
        <v>46</v>
      </c>
      <c r="B10" s="82">
        <v>160000</v>
      </c>
      <c r="C10" s="32"/>
      <c r="D10" s="22"/>
      <c r="E10" s="23"/>
      <c r="F10" s="33"/>
    </row>
    <row r="11" spans="1:6" ht="15" x14ac:dyDescent="0.25">
      <c r="A11" s="20"/>
      <c r="B11" s="83"/>
      <c r="C11" s="22"/>
      <c r="D11" s="35"/>
      <c r="E11" s="36"/>
      <c r="F11" s="23"/>
    </row>
    <row r="12" spans="1:6" ht="15" x14ac:dyDescent="0.25">
      <c r="A12" s="84" t="s">
        <v>16</v>
      </c>
      <c r="B12" s="85">
        <v>0</v>
      </c>
      <c r="C12" s="22"/>
      <c r="D12" s="23"/>
      <c r="E12" s="23"/>
      <c r="F12" s="33"/>
    </row>
    <row r="13" spans="1:6" ht="15" x14ac:dyDescent="0.25">
      <c r="A13" s="86"/>
      <c r="B13" s="60"/>
      <c r="C13" s="22"/>
      <c r="D13" s="22"/>
      <c r="E13" s="23"/>
      <c r="F13" s="23"/>
    </row>
    <row r="14" spans="1:6" ht="15" x14ac:dyDescent="0.25">
      <c r="A14" s="20" t="s">
        <v>43</v>
      </c>
      <c r="B14" s="82">
        <v>0</v>
      </c>
      <c r="C14" s="22"/>
      <c r="D14" s="22"/>
      <c r="E14" s="23"/>
      <c r="F14" s="39"/>
    </row>
    <row r="15" spans="1:6" ht="11.25" customHeight="1" thickBot="1" x14ac:dyDescent="0.25">
      <c r="A15" s="76" t="s">
        <v>44</v>
      </c>
      <c r="B15" s="94"/>
      <c r="C15" s="22"/>
      <c r="D15" s="22"/>
      <c r="E15" s="23"/>
      <c r="F15" s="23"/>
    </row>
    <row r="16" spans="1:6" ht="15.75" thickTop="1" thickBot="1" x14ac:dyDescent="0.25">
      <c r="A16" s="89" t="s">
        <v>47</v>
      </c>
      <c r="B16" s="33">
        <f>SUM(B12:B14)</f>
        <v>0</v>
      </c>
      <c r="C16" s="23"/>
      <c r="D16" s="23"/>
      <c r="E16" s="23"/>
      <c r="F16" s="23"/>
    </row>
    <row r="17" spans="1:6" ht="15.75" thickBot="1" x14ac:dyDescent="0.3">
      <c r="A17" s="90"/>
      <c r="B17" s="91" t="s">
        <v>22</v>
      </c>
      <c r="C17" s="23"/>
      <c r="D17" s="23"/>
      <c r="E17" s="40"/>
      <c r="F17" s="23"/>
    </row>
    <row r="18" spans="1:6" ht="15.75" thickBot="1" x14ac:dyDescent="0.3">
      <c r="A18" s="92" t="s">
        <v>1</v>
      </c>
      <c r="B18" s="93">
        <v>41740</v>
      </c>
      <c r="C18" s="23"/>
      <c r="D18" s="87" t="s">
        <v>21</v>
      </c>
      <c r="E18" s="137" t="s">
        <v>18</v>
      </c>
      <c r="F18" s="138">
        <f>IF(ISBLANK(B18),"",B18+90)</f>
        <v>41830</v>
      </c>
    </row>
    <row r="19" spans="1:6" ht="15" thickBot="1" x14ac:dyDescent="0.25">
      <c r="A19" s="41"/>
      <c r="B19" s="23"/>
      <c r="C19" s="23"/>
      <c r="D19" s="88" t="s">
        <v>20</v>
      </c>
      <c r="E19" s="135" t="s">
        <v>19</v>
      </c>
      <c r="F19" s="136">
        <f>IF(ISBLANK(B18),"",B18+40)</f>
        <v>41780</v>
      </c>
    </row>
    <row r="20" spans="1:6" ht="15" thickBot="1" x14ac:dyDescent="0.25">
      <c r="A20" s="23"/>
      <c r="B20" s="37"/>
      <c r="C20" s="22"/>
      <c r="D20" s="22"/>
      <c r="E20" s="23"/>
      <c r="F20" s="23"/>
    </row>
    <row r="21" spans="1:6" ht="14.25" x14ac:dyDescent="0.2">
      <c r="A21" s="42"/>
      <c r="B21" s="43"/>
      <c r="C21" s="44"/>
      <c r="D21" s="45"/>
      <c r="E21" s="45"/>
      <c r="F21" s="46"/>
    </row>
    <row r="22" spans="1:6" ht="60" x14ac:dyDescent="0.25">
      <c r="A22" s="47" t="s">
        <v>7</v>
      </c>
      <c r="B22" s="48" t="s">
        <v>14</v>
      </c>
      <c r="C22" s="48" t="s">
        <v>12</v>
      </c>
      <c r="D22" s="48" t="s">
        <v>13</v>
      </c>
      <c r="E22" s="49" t="s">
        <v>11</v>
      </c>
      <c r="F22" s="50" t="s">
        <v>15</v>
      </c>
    </row>
    <row r="23" spans="1:6" ht="15" x14ac:dyDescent="0.25">
      <c r="A23" s="95">
        <f>B10</f>
        <v>160000</v>
      </c>
      <c r="B23" s="62" t="s">
        <v>85</v>
      </c>
      <c r="C23" s="53"/>
      <c r="D23" s="52"/>
      <c r="E23" s="52"/>
      <c r="F23" s="54"/>
    </row>
    <row r="24" spans="1:6" ht="14.25" x14ac:dyDescent="0.2">
      <c r="A24" s="51"/>
      <c r="B24" s="53" t="s">
        <v>52</v>
      </c>
      <c r="C24" s="53"/>
      <c r="D24" s="2">
        <f>IF(B23="SOGGETTO IVA",A23*22%,0)</f>
        <v>0</v>
      </c>
      <c r="E24" s="110">
        <v>0</v>
      </c>
      <c r="F24" s="110">
        <v>0</v>
      </c>
    </row>
    <row r="25" spans="1:6" ht="14.25" x14ac:dyDescent="0.2">
      <c r="A25" s="55"/>
      <c r="B25" s="6" t="str">
        <f>IF(B23="SOGGETTO IVA","imposta registro fissa","9% registro")</f>
        <v>9% registro</v>
      </c>
      <c r="C25" s="56" t="s">
        <v>2</v>
      </c>
      <c r="D25" s="2">
        <f>IF(B25="9% registro",A23*9%,200)</f>
        <v>14400</v>
      </c>
      <c r="E25" s="110">
        <v>0</v>
      </c>
      <c r="F25" s="57">
        <f t="shared" ref="F25:F34" si="0">+D25-E25</f>
        <v>14400</v>
      </c>
    </row>
    <row r="26" spans="1:6" ht="14.25" x14ac:dyDescent="0.2">
      <c r="A26" s="51"/>
      <c r="B26" s="6" t="str">
        <f>IF(B23="SOGGETTO IVA","imposta ipotecaria 3%","€ 50 ipotecaria")</f>
        <v>€ 50 ipotecaria</v>
      </c>
      <c r="C26" s="56" t="s">
        <v>3</v>
      </c>
      <c r="D26" s="2">
        <f>IF(B26="€ 50 ipotecaria",50,A23*3/100)</f>
        <v>50</v>
      </c>
      <c r="E26" s="110">
        <v>0</v>
      </c>
      <c r="F26" s="57">
        <f t="shared" si="0"/>
        <v>50</v>
      </c>
    </row>
    <row r="27" spans="1:6" ht="14.25" x14ac:dyDescent="0.2">
      <c r="A27" s="55"/>
      <c r="B27" s="6" t="str">
        <f>IF(B23="SOGGETTO IVA","imposta catastale 1%","€ 50 catastale")</f>
        <v>€ 50 catastale</v>
      </c>
      <c r="C27" s="56" t="s">
        <v>4</v>
      </c>
      <c r="D27" s="2">
        <f>IF(B27="€ 50 catastale",50,A23*1/100)</f>
        <v>50</v>
      </c>
      <c r="E27" s="110">
        <v>0</v>
      </c>
      <c r="F27" s="57">
        <f t="shared" si="0"/>
        <v>50</v>
      </c>
    </row>
    <row r="28" spans="1:6" ht="14.25" x14ac:dyDescent="0.2">
      <c r="A28" s="51"/>
      <c r="B28" s="52" t="s">
        <v>34</v>
      </c>
      <c r="D28" s="38">
        <v>56.2</v>
      </c>
      <c r="E28" s="110">
        <v>0</v>
      </c>
      <c r="F28" s="57">
        <f>+D28-E28</f>
        <v>56.2</v>
      </c>
    </row>
    <row r="29" spans="1:6" ht="14.25" x14ac:dyDescent="0.2">
      <c r="A29" s="51"/>
      <c r="B29" s="52" t="s">
        <v>40</v>
      </c>
      <c r="C29" s="56" t="s">
        <v>38</v>
      </c>
      <c r="D29" s="38">
        <v>90</v>
      </c>
      <c r="E29" s="110">
        <v>0</v>
      </c>
      <c r="F29" s="57">
        <f>+D29-E29</f>
        <v>90</v>
      </c>
    </row>
    <row r="30" spans="1:6" ht="16.5" customHeight="1" x14ac:dyDescent="0.2">
      <c r="A30" s="51"/>
      <c r="B30" s="52" t="s">
        <v>39</v>
      </c>
      <c r="C30" s="56" t="s">
        <v>5</v>
      </c>
      <c r="D30" s="38">
        <v>59</v>
      </c>
      <c r="E30" s="110">
        <v>0</v>
      </c>
      <c r="F30" s="57">
        <f>+D30-E30</f>
        <v>59</v>
      </c>
    </row>
    <row r="31" spans="1:6" ht="16.5" customHeight="1" x14ac:dyDescent="0.2">
      <c r="A31" s="51"/>
      <c r="B31" s="61"/>
      <c r="C31" s="56"/>
      <c r="D31" s="38"/>
      <c r="E31" s="110">
        <v>0</v>
      </c>
      <c r="F31" s="57">
        <f>+D31-E31</f>
        <v>0</v>
      </c>
    </row>
    <row r="32" spans="1:6" ht="14.25" x14ac:dyDescent="0.2">
      <c r="A32" s="51"/>
      <c r="B32" s="52"/>
      <c r="C32" s="56"/>
      <c r="D32" s="58"/>
      <c r="E32" s="110">
        <v>0</v>
      </c>
      <c r="F32" s="59">
        <f t="shared" si="0"/>
        <v>0</v>
      </c>
    </row>
    <row r="33" spans="1:6" ht="14.25" x14ac:dyDescent="0.2">
      <c r="A33" s="51"/>
      <c r="B33" s="52" t="s">
        <v>48</v>
      </c>
      <c r="C33" s="56"/>
      <c r="D33" s="38">
        <v>500</v>
      </c>
      <c r="E33" s="110">
        <v>0</v>
      </c>
      <c r="F33" s="59">
        <f t="shared" si="0"/>
        <v>500</v>
      </c>
    </row>
    <row r="34" spans="1:6" ht="15" x14ac:dyDescent="0.25">
      <c r="A34" s="51"/>
      <c r="B34" s="53"/>
      <c r="C34" s="53"/>
      <c r="D34" s="60">
        <f>SUM(D24:D33)</f>
        <v>15205.2</v>
      </c>
      <c r="E34" s="109">
        <f>SUM(E24:E33)</f>
        <v>0</v>
      </c>
      <c r="F34" s="57">
        <f t="shared" si="0"/>
        <v>15205.2</v>
      </c>
    </row>
    <row r="35" spans="1:6" x14ac:dyDescent="0.2">
      <c r="A35" s="9"/>
      <c r="B35" s="2"/>
      <c r="C35" s="6"/>
      <c r="D35" s="6"/>
      <c r="E35" s="7"/>
      <c r="F35" s="8"/>
    </row>
    <row r="36" spans="1:6" ht="13.5" thickBot="1" x14ac:dyDescent="0.25">
      <c r="A36" s="10"/>
      <c r="B36" s="11"/>
      <c r="C36" s="12"/>
      <c r="D36" s="12"/>
      <c r="E36" s="13"/>
      <c r="F36" s="14"/>
    </row>
    <row r="38" spans="1:6" ht="13.5" thickBot="1" x14ac:dyDescent="0.25">
      <c r="A38" s="67" t="s">
        <v>23</v>
      </c>
      <c r="B38" s="17"/>
      <c r="C38" s="15"/>
      <c r="D38" s="68"/>
    </row>
    <row r="39" spans="1:6" x14ac:dyDescent="0.2">
      <c r="A39" s="66" t="s">
        <v>24</v>
      </c>
      <c r="B39" s="97">
        <f>B10</f>
        <v>160000</v>
      </c>
      <c r="C39" s="111">
        <f>B39</f>
        <v>160000</v>
      </c>
      <c r="D39" s="72"/>
    </row>
    <row r="40" spans="1:6" s="3" customFormat="1" ht="14.25" x14ac:dyDescent="0.2">
      <c r="A40" s="129" t="s">
        <v>29</v>
      </c>
      <c r="B40" s="99" t="s">
        <v>31</v>
      </c>
      <c r="C40" s="115" t="s">
        <v>30</v>
      </c>
      <c r="D40" s="73"/>
    </row>
    <row r="41" spans="1:6" x14ac:dyDescent="0.2">
      <c r="A41" s="98" t="str">
        <f>IF(B23="SOGGETTO IVA","imposta registro fissa","7% registro")</f>
        <v>7% registro</v>
      </c>
      <c r="B41" s="101">
        <f t="shared" ref="B41:B43" si="1">D25</f>
        <v>14400</v>
      </c>
      <c r="C41" s="131">
        <f t="shared" ref="C41:C43" si="2">E25</f>
        <v>0</v>
      </c>
      <c r="D41" s="130">
        <f t="shared" ref="D41:D43" si="3">E25</f>
        <v>0</v>
      </c>
    </row>
    <row r="42" spans="1:6" x14ac:dyDescent="0.2">
      <c r="A42" s="98" t="str">
        <f>IF(B23="SOGGETTO IVA","imposta ipotecaria fissa","2% ipotecaria")</f>
        <v>2% ipotecaria</v>
      </c>
      <c r="B42" s="101">
        <f t="shared" si="1"/>
        <v>50</v>
      </c>
      <c r="C42" s="131">
        <f t="shared" si="2"/>
        <v>0</v>
      </c>
      <c r="D42" s="130">
        <f t="shared" si="3"/>
        <v>0</v>
      </c>
    </row>
    <row r="43" spans="1:6" x14ac:dyDescent="0.2">
      <c r="A43" s="98" t="str">
        <f>IF(B23="SOGGETTO IVA","imposta catastale fissa","1% catastale")</f>
        <v>1% catastale</v>
      </c>
      <c r="B43" s="101">
        <f t="shared" si="1"/>
        <v>50</v>
      </c>
      <c r="C43" s="131">
        <f t="shared" si="2"/>
        <v>0</v>
      </c>
      <c r="D43" s="130">
        <f t="shared" si="3"/>
        <v>0</v>
      </c>
    </row>
    <row r="44" spans="1:6" ht="14.25" x14ac:dyDescent="0.2">
      <c r="A44" s="132" t="s">
        <v>53</v>
      </c>
      <c r="B44" s="133">
        <f>D24</f>
        <v>0</v>
      </c>
      <c r="C44" s="131">
        <f>E24</f>
        <v>0</v>
      </c>
      <c r="D44" s="130">
        <f>E24</f>
        <v>0</v>
      </c>
    </row>
    <row r="45" spans="1:6" ht="14.25" x14ac:dyDescent="0.2">
      <c r="A45" s="103" t="s">
        <v>34</v>
      </c>
      <c r="B45" s="102">
        <f t="shared" ref="B45:C50" si="4">D28</f>
        <v>56.2</v>
      </c>
      <c r="C45" s="112">
        <f t="shared" si="4"/>
        <v>0</v>
      </c>
      <c r="D45" s="96">
        <f t="shared" ref="D45:D50" si="5">E28</f>
        <v>0</v>
      </c>
    </row>
    <row r="46" spans="1:6" ht="14.25" x14ac:dyDescent="0.2">
      <c r="A46" s="103" t="s">
        <v>40</v>
      </c>
      <c r="B46" s="104">
        <f t="shared" si="4"/>
        <v>90</v>
      </c>
      <c r="C46" s="112">
        <f t="shared" si="4"/>
        <v>0</v>
      </c>
      <c r="D46" s="96">
        <f t="shared" si="5"/>
        <v>0</v>
      </c>
    </row>
    <row r="47" spans="1:6" ht="14.25" x14ac:dyDescent="0.2">
      <c r="A47" s="103" t="s">
        <v>39</v>
      </c>
      <c r="B47" s="104">
        <f t="shared" si="4"/>
        <v>59</v>
      </c>
      <c r="C47" s="112">
        <f t="shared" si="4"/>
        <v>0</v>
      </c>
      <c r="D47" s="96">
        <f t="shared" si="5"/>
        <v>0</v>
      </c>
    </row>
    <row r="48" spans="1:6" ht="14.25" x14ac:dyDescent="0.2">
      <c r="A48" s="105" t="s">
        <v>37</v>
      </c>
      <c r="B48" s="104">
        <f t="shared" si="4"/>
        <v>0</v>
      </c>
      <c r="C48" s="112">
        <f t="shared" si="4"/>
        <v>0</v>
      </c>
      <c r="D48" s="96">
        <f t="shared" si="5"/>
        <v>0</v>
      </c>
    </row>
    <row r="49" spans="1:5" ht="14.25" x14ac:dyDescent="0.2">
      <c r="A49" s="103" t="s">
        <v>6</v>
      </c>
      <c r="B49" s="104">
        <f t="shared" si="4"/>
        <v>0</v>
      </c>
      <c r="C49" s="112">
        <f t="shared" si="4"/>
        <v>0</v>
      </c>
      <c r="D49" s="96">
        <f t="shared" si="5"/>
        <v>0</v>
      </c>
    </row>
    <row r="50" spans="1:5" ht="14.25" x14ac:dyDescent="0.2">
      <c r="A50" s="52" t="s">
        <v>48</v>
      </c>
      <c r="B50" s="104">
        <f t="shared" si="4"/>
        <v>500</v>
      </c>
      <c r="C50" s="112">
        <f t="shared" si="4"/>
        <v>0</v>
      </c>
      <c r="D50" s="96">
        <f t="shared" si="5"/>
        <v>0</v>
      </c>
    </row>
    <row r="51" spans="1:5" ht="15" x14ac:dyDescent="0.25">
      <c r="A51" s="66" t="s">
        <v>25</v>
      </c>
      <c r="B51" s="106">
        <f>B12*-1</f>
        <v>0</v>
      </c>
      <c r="C51" s="113">
        <f>B51</f>
        <v>0</v>
      </c>
      <c r="D51" s="75"/>
      <c r="E51" s="63"/>
    </row>
    <row r="52" spans="1:5" x14ac:dyDescent="0.2">
      <c r="A52" s="66" t="s">
        <v>17</v>
      </c>
      <c r="B52" s="106">
        <f>B14*-1</f>
        <v>0</v>
      </c>
      <c r="C52" s="113">
        <f>B52</f>
        <v>0</v>
      </c>
      <c r="D52" s="108"/>
    </row>
    <row r="53" spans="1:5" ht="15.75" x14ac:dyDescent="0.25">
      <c r="A53" s="100" t="s">
        <v>27</v>
      </c>
      <c r="B53" s="106">
        <f>SUM(B41:B52)+B39</f>
        <v>175205.2</v>
      </c>
      <c r="C53" s="113">
        <f>SUM(C41:C52)+C39</f>
        <v>160000</v>
      </c>
      <c r="D53" s="107"/>
      <c r="E53" s="1"/>
    </row>
    <row r="54" spans="1:5" x14ac:dyDescent="0.2">
      <c r="A54" s="70" t="s">
        <v>41</v>
      </c>
      <c r="B54" s="71"/>
      <c r="C54" s="116"/>
      <c r="D54" s="74"/>
    </row>
    <row r="55" spans="1:5" x14ac:dyDescent="0.2">
      <c r="A55" s="69" t="s">
        <v>26</v>
      </c>
      <c r="B55" s="127">
        <v>0</v>
      </c>
      <c r="C55" s="116">
        <f>B55</f>
        <v>0</v>
      </c>
      <c r="D55" s="74"/>
    </row>
    <row r="56" spans="1:5" x14ac:dyDescent="0.2">
      <c r="A56" s="16" t="s">
        <v>28</v>
      </c>
      <c r="B56" s="64">
        <f>B53-B55</f>
        <v>175205.2</v>
      </c>
      <c r="C56" s="128">
        <f>C53-C55</f>
        <v>160000</v>
      </c>
      <c r="D56" s="126">
        <f>C56</f>
        <v>160000</v>
      </c>
    </row>
    <row r="57" spans="1:5" ht="15" x14ac:dyDescent="0.25">
      <c r="A57" s="18"/>
      <c r="B57" s="65" t="s">
        <v>35</v>
      </c>
      <c r="C57" s="114" t="s">
        <v>36</v>
      </c>
      <c r="D57" s="108" t="s">
        <v>42</v>
      </c>
    </row>
    <row r="58" spans="1:5" ht="15" x14ac:dyDescent="0.2">
      <c r="A58" s="117" t="s">
        <v>49</v>
      </c>
      <c r="B58" s="122">
        <f>B39+B51+B52</f>
        <v>160000</v>
      </c>
      <c r="C58" s="118"/>
      <c r="D58" s="120"/>
    </row>
    <row r="59" spans="1:5" ht="15.75" customHeight="1" x14ac:dyDescent="0.2">
      <c r="A59" s="119" t="s">
        <v>50</v>
      </c>
      <c r="B59" s="123">
        <f>D34</f>
        <v>15205.2</v>
      </c>
      <c r="C59" s="66"/>
      <c r="D59" s="121"/>
    </row>
    <row r="60" spans="1:5" x14ac:dyDescent="0.2">
      <c r="B60" s="19"/>
    </row>
    <row r="63" spans="1:5" x14ac:dyDescent="0.2">
      <c r="A63" t="s">
        <v>57</v>
      </c>
    </row>
    <row r="64" spans="1:5" x14ac:dyDescent="0.2">
      <c r="A64" t="s">
        <v>58</v>
      </c>
    </row>
    <row r="65" spans="1:1" x14ac:dyDescent="0.2">
      <c r="A65" t="s">
        <v>59</v>
      </c>
    </row>
    <row r="66" spans="1:1" x14ac:dyDescent="0.2">
      <c r="A66" t="s">
        <v>60</v>
      </c>
    </row>
    <row r="67" spans="1:1" x14ac:dyDescent="0.2">
      <c r="A67" t="s">
        <v>61</v>
      </c>
    </row>
    <row r="68" spans="1:1" x14ac:dyDescent="0.2">
      <c r="A68" t="s">
        <v>62</v>
      </c>
    </row>
    <row r="69" spans="1:1" x14ac:dyDescent="0.2">
      <c r="A69" t="s">
        <v>63</v>
      </c>
    </row>
    <row r="70" spans="1:1" x14ac:dyDescent="0.2">
      <c r="A70" t="s">
        <v>64</v>
      </c>
    </row>
    <row r="72" spans="1:1" x14ac:dyDescent="0.2">
      <c r="A72" s="139" t="s">
        <v>67</v>
      </c>
    </row>
    <row r="73" spans="1:1" x14ac:dyDescent="0.2">
      <c r="A73" s="140" t="s">
        <v>68</v>
      </c>
    </row>
    <row r="74" spans="1:1" x14ac:dyDescent="0.2">
      <c r="A74" t="s">
        <v>69</v>
      </c>
    </row>
    <row r="75" spans="1:1" x14ac:dyDescent="0.2">
      <c r="A75" t="s">
        <v>70</v>
      </c>
    </row>
    <row r="76" spans="1:1" x14ac:dyDescent="0.2">
      <c r="A76" t="s">
        <v>71</v>
      </c>
    </row>
    <row r="77" spans="1:1" x14ac:dyDescent="0.2">
      <c r="A77" t="s">
        <v>72</v>
      </c>
    </row>
    <row r="78" spans="1:1" x14ac:dyDescent="0.2">
      <c r="A78" t="s">
        <v>73</v>
      </c>
    </row>
    <row r="79" spans="1:1" x14ac:dyDescent="0.2">
      <c r="A79" t="s">
        <v>74</v>
      </c>
    </row>
    <row r="80" spans="1:1" x14ac:dyDescent="0.2">
      <c r="A80" t="s">
        <v>75</v>
      </c>
    </row>
    <row r="81" spans="1:1" x14ac:dyDescent="0.2">
      <c r="A81" t="s">
        <v>76</v>
      </c>
    </row>
    <row r="82" spans="1:1" x14ac:dyDescent="0.2">
      <c r="A82" t="s">
        <v>77</v>
      </c>
    </row>
    <row r="83" spans="1:1" x14ac:dyDescent="0.2">
      <c r="A83" t="s">
        <v>78</v>
      </c>
    </row>
    <row r="84" spans="1:1" x14ac:dyDescent="0.2">
      <c r="A84" t="s">
        <v>79</v>
      </c>
    </row>
    <row r="85" spans="1:1" x14ac:dyDescent="0.2">
      <c r="A85" t="s">
        <v>80</v>
      </c>
    </row>
    <row r="86" spans="1:1" x14ac:dyDescent="0.2">
      <c r="A86" t="s">
        <v>81</v>
      </c>
    </row>
    <row r="87" spans="1:1" x14ac:dyDescent="0.2">
      <c r="A87" t="s">
        <v>82</v>
      </c>
    </row>
    <row r="88" spans="1:1" x14ac:dyDescent="0.2">
      <c r="A88" t="s">
        <v>83</v>
      </c>
    </row>
    <row r="89" spans="1:1" ht="204" x14ac:dyDescent="0.2">
      <c r="A89" s="141" t="s">
        <v>84</v>
      </c>
    </row>
  </sheetData>
  <mergeCells count="2">
    <mergeCell ref="A4:E4"/>
    <mergeCell ref="A5:E5"/>
  </mergeCells>
  <phoneticPr fontId="0" type="noConversion"/>
  <printOptions horizontalCentered="1"/>
  <pageMargins left="1" right="1" top="1" bottom="1" header="0.5" footer="0.5"/>
  <pageSetup paperSize="9" scale="62" fitToHeight="0" orientation="portrait" r:id="rId1"/>
  <headerFooter alignWithMargins="0">
    <oddHeader>&amp;L&amp;"Times New Roman,Grassetto Corsivo"&amp;12SIMULAZIONE SPESE AGGIUDICATARI FABBRICATI ABITATIVI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imposte</vt:lpstr>
      <vt:lpstr>imposte!Area_stampa</vt:lpstr>
    </vt:vector>
  </TitlesOfParts>
  <Company>Studio Giordano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imposte registraz DT</dc:title>
  <dc:creator>Alessio</dc:creator>
  <cp:lastModifiedBy>Alessio Ascanelli</cp:lastModifiedBy>
  <cp:lastPrinted>2012-04-02T10:32:01Z</cp:lastPrinted>
  <dcterms:created xsi:type="dcterms:W3CDTF">2004-07-02T12:46:29Z</dcterms:created>
  <dcterms:modified xsi:type="dcterms:W3CDTF">2015-01-13T17:11:38Z</dcterms:modified>
</cp:coreProperties>
</file>